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filterPrivacy="1" autoCompressPictures="0"/>
  <bookViews>
    <workbookView xWindow="0" yWindow="0" windowWidth="25600" windowHeight="16040"/>
  </bookViews>
  <sheets>
    <sheet name="Leht1" sheetId="1" r:id="rId1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1" l="1"/>
  <c r="N22" i="1"/>
  <c r="N25" i="1"/>
  <c r="N26" i="1"/>
  <c r="N24" i="1"/>
  <c r="N23" i="1"/>
  <c r="N17" i="1"/>
  <c r="L20" i="1"/>
  <c r="L19" i="1"/>
  <c r="F17" i="1"/>
  <c r="L17" i="1"/>
  <c r="F13" i="1"/>
  <c r="L13" i="1"/>
  <c r="F14" i="1"/>
  <c r="L14" i="1"/>
  <c r="F15" i="1"/>
  <c r="L15" i="1"/>
  <c r="F16" i="1"/>
  <c r="L16" i="1"/>
  <c r="L22" i="1"/>
  <c r="L24" i="1"/>
  <c r="L23" i="1"/>
  <c r="J13" i="1"/>
  <c r="J22" i="1"/>
  <c r="J24" i="1"/>
  <c r="J23" i="1"/>
  <c r="L25" i="1"/>
  <c r="F9" i="1"/>
  <c r="F10" i="1"/>
  <c r="F11" i="1"/>
  <c r="F22" i="1"/>
  <c r="L26" i="1"/>
  <c r="J26" i="1"/>
  <c r="H9" i="1"/>
  <c r="H11" i="1"/>
  <c r="H13" i="1"/>
  <c r="H14" i="1"/>
  <c r="H15" i="1"/>
  <c r="H16" i="1"/>
  <c r="H17" i="1"/>
  <c r="H10" i="1"/>
  <c r="H22" i="1"/>
  <c r="F24" i="1"/>
  <c r="F23" i="1"/>
  <c r="H24" i="1"/>
  <c r="H23" i="1"/>
  <c r="H25" i="1"/>
  <c r="H26" i="1"/>
</calcChain>
</file>

<file path=xl/sharedStrings.xml><?xml version="1.0" encoding="utf-8"?>
<sst xmlns="http://schemas.openxmlformats.org/spreadsheetml/2006/main" count="64" uniqueCount="50">
  <si>
    <t>Nr</t>
  </si>
  <si>
    <t>Tööde kirjeldus</t>
  </si>
  <si>
    <t>Maksumus</t>
  </si>
  <si>
    <t>Maht</t>
  </si>
  <si>
    <t>Mõõtühik</t>
  </si>
  <si>
    <t>Ühikhind</t>
  </si>
  <si>
    <t>Kokku käibemaksuta</t>
  </si>
  <si>
    <t>KOKKU käibemaksuga</t>
  </si>
  <si>
    <t>Summa</t>
  </si>
  <si>
    <t>Tööde teostaja: Metsamajand OÜ</t>
  </si>
  <si>
    <t>Akt nr.1</t>
  </si>
  <si>
    <t>Tellija: RMK</t>
  </si>
  <si>
    <t>töö</t>
  </si>
  <si>
    <t>Tellija:</t>
  </si>
  <si>
    <t>Riigimetsa Majandamise Keskus</t>
  </si>
  <si>
    <t>/allkirjastatud digitaalselt/</t>
  </si>
  <si>
    <t>Metsamajand OÜ</t>
  </si>
  <si>
    <t>OJV:</t>
  </si>
  <si>
    <t>Teostaja:</t>
  </si>
  <si>
    <t>Ettevalmistustööd, tööpiirkonna tähistamine, pinnaseolude hindamine</t>
  </si>
  <si>
    <t>Kaeved</t>
  </si>
  <si>
    <t>Väliekspositsiooni rajamistööd vastavalt projektile (54% tööde mahust) Etapp 2024</t>
  </si>
  <si>
    <t>Etapp 2025</t>
  </si>
  <si>
    <t>Väliekspositsiooni rajamistööd vastavalt projektile (46% tööde mahust)</t>
  </si>
  <si>
    <t>Elektritööd (kaabelliinid, välisvalgustus, sh materjalid)</t>
  </si>
  <si>
    <t>Parkla piirded koos paigaldamisega</t>
  </si>
  <si>
    <t>Hoonevälised ehitised. Pandused koos paigaldamisega</t>
  </si>
  <si>
    <t>Haljastus sh materjalid. Teede ja platside katendite rajamine, sh materjalid</t>
  </si>
  <si>
    <t>Kokku akteeritud summa</t>
  </si>
  <si>
    <t>% kogu summast</t>
  </si>
  <si>
    <t>Objekt: Viidumäe LKA väliekspositsiooni esitluslahenduse rajamine. Leping nr. 1-18/2024/223</t>
  </si>
  <si>
    <t>Akt koostatud: 27.12.2024</t>
  </si>
  <si>
    <t>P.P. Ehitusjärelvalve  OÜ</t>
  </si>
  <si>
    <t>Vahur Tõnisson</t>
  </si>
  <si>
    <t>Üllar Soonik</t>
  </si>
  <si>
    <t>Urmas Lõhmus</t>
  </si>
  <si>
    <t>Akt nr.2</t>
  </si>
  <si>
    <t>Käibemaks</t>
  </si>
  <si>
    <t>Teostatud seisuga 27.12.2024</t>
  </si>
  <si>
    <t>Teostatud seisuga 8.08.2025</t>
  </si>
  <si>
    <t>Akt koostatud: 5.08.2025</t>
  </si>
  <si>
    <t>Akt koostatud: 29.08.2025</t>
  </si>
  <si>
    <t>Akt nr. 3</t>
  </si>
  <si>
    <t>Teostatud seisuga 28.08.2025</t>
  </si>
  <si>
    <t>LISATÖÖD</t>
  </si>
  <si>
    <t>Elektritööde lisatööd ja materjalid</t>
  </si>
  <si>
    <t>Katusepleki(vask)projekteerimine ja paigaldus</t>
  </si>
  <si>
    <t>Teostatud tööde akt nr. 4</t>
  </si>
  <si>
    <t>Teostatud seisuga 20.10.2025</t>
  </si>
  <si>
    <t>Akt koostatud 11.11.2025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</si>
</sst>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1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7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9" fontId="0" fillId="0" borderId="1" xfId="0" applyNumberFormat="1" applyBorder="1"/>
    <xf numFmtId="0" fontId="0" fillId="0" borderId="1" xfId="0" applyBorder="1"/>
    <xf numFmtId="0" fontId="6" fillId="0" borderId="0" xfId="0" applyFont="1" applyAlignment="1">
      <alignment horizontal="center"/>
    </xf>
    <xf numFmtId="0" fontId="14" fillId="0" borderId="1" xfId="0" applyFont="1" applyBorder="1"/>
    <xf numFmtId="0" fontId="15" fillId="0" borderId="0" xfId="0" applyFont="1"/>
    <xf numFmtId="0" fontId="18" fillId="0" borderId="1" xfId="0" applyFont="1" applyBorder="1" applyAlignment="1">
      <alignment horizontal="left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 indent="6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2" fontId="0" fillId="0" borderId="1" xfId="0" applyNumberFormat="1" applyBorder="1"/>
    <xf numFmtId="0" fontId="8" fillId="0" borderId="0" xfId="0" applyFont="1" applyAlignment="1">
      <alignment wrapText="1"/>
    </xf>
    <xf numFmtId="2" fontId="9" fillId="0" borderId="0" xfId="0" applyNumberFormat="1" applyFont="1" applyBorder="1"/>
    <xf numFmtId="0" fontId="0" fillId="0" borderId="0" xfId="0" applyBorder="1"/>
    <xf numFmtId="0" fontId="14" fillId="0" borderId="0" xfId="0" applyFont="1" applyBorder="1"/>
    <xf numFmtId="0" fontId="6" fillId="0" borderId="1" xfId="0" applyFont="1" applyFill="1" applyBorder="1" applyAlignment="1">
      <alignment horizontal="center"/>
    </xf>
    <xf numFmtId="0" fontId="10" fillId="0" borderId="1" xfId="0" applyFont="1" applyBorder="1"/>
    <xf numFmtId="0" fontId="12" fillId="0" borderId="1" xfId="0" applyFont="1" applyBorder="1"/>
    <xf numFmtId="0" fontId="8" fillId="0" borderId="1" xfId="0" applyFont="1" applyBorder="1"/>
    <xf numFmtId="9" fontId="8" fillId="0" borderId="1" xfId="0" applyNumberFormat="1" applyFont="1" applyBorder="1"/>
    <xf numFmtId="0" fontId="14" fillId="0" borderId="5" xfId="0" applyFont="1" applyBorder="1"/>
    <xf numFmtId="0" fontId="9" fillId="0" borderId="1" xfId="0" applyFont="1" applyBorder="1"/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"/>
  <sheetViews>
    <sheetView tabSelected="1" topLeftCell="D1" workbookViewId="0">
      <selection activeCell="M2" sqref="M2"/>
    </sheetView>
  </sheetViews>
  <sheetFormatPr baseColWidth="10" defaultColWidth="8.83203125" defaultRowHeight="14" x14ac:dyDescent="0"/>
  <cols>
    <col min="1" max="1" width="4.33203125" customWidth="1"/>
    <col min="2" max="2" width="62.6640625" customWidth="1"/>
    <col min="3" max="3" width="8.6640625" customWidth="1"/>
    <col min="4" max="4" width="4.83203125" customWidth="1"/>
    <col min="5" max="5" width="8.6640625" customWidth="1"/>
    <col min="6" max="6" width="9" customWidth="1"/>
    <col min="7" max="7" width="24.1640625" customWidth="1"/>
    <col min="8" max="8" width="7" customWidth="1"/>
    <col min="9" max="9" width="23.1640625" customWidth="1"/>
    <col min="10" max="10" width="6.33203125" customWidth="1"/>
    <col min="11" max="11" width="24.1640625" customWidth="1"/>
    <col min="12" max="12" width="8" customWidth="1"/>
    <col min="13" max="13" width="24.5" customWidth="1"/>
    <col min="14" max="14" width="8.1640625" customWidth="1"/>
  </cols>
  <sheetData>
    <row r="1" spans="1:16" ht="15">
      <c r="A1" s="50"/>
      <c r="B1" s="50"/>
      <c r="C1" s="50"/>
      <c r="D1" s="50"/>
      <c r="E1" s="50"/>
      <c r="F1" s="50"/>
    </row>
    <row r="2" spans="1:16" ht="18" customHeight="1">
      <c r="A2" s="16" t="s">
        <v>47</v>
      </c>
      <c r="C2" s="17"/>
      <c r="D2" s="17"/>
      <c r="E2" s="17"/>
      <c r="F2" s="17"/>
      <c r="G2" s="28" t="s">
        <v>31</v>
      </c>
      <c r="H2" s="28"/>
      <c r="I2" s="28" t="s">
        <v>40</v>
      </c>
      <c r="K2" s="28" t="s">
        <v>41</v>
      </c>
      <c r="M2" s="28" t="s">
        <v>49</v>
      </c>
    </row>
    <row r="3" spans="1:16" ht="18" customHeight="1">
      <c r="A3" s="16"/>
      <c r="B3" s="16"/>
      <c r="C3" s="17"/>
      <c r="D3" s="17"/>
      <c r="E3" s="17"/>
      <c r="F3" s="17"/>
    </row>
    <row r="4" spans="1:16" ht="18" customHeight="1">
      <c r="A4" s="16" t="s">
        <v>11</v>
      </c>
      <c r="B4" s="16"/>
      <c r="C4" s="17"/>
      <c r="D4" s="17"/>
      <c r="E4" s="17"/>
      <c r="F4" s="17"/>
    </row>
    <row r="5" spans="1:16" ht="18" customHeight="1">
      <c r="A5" s="52" t="s">
        <v>9</v>
      </c>
      <c r="B5" s="53"/>
      <c r="C5" s="53"/>
      <c r="D5" s="53"/>
      <c r="E5" s="53"/>
      <c r="F5" s="53"/>
    </row>
    <row r="6" spans="1:16" ht="15">
      <c r="A6" s="51" t="s">
        <v>30</v>
      </c>
      <c r="B6" s="51"/>
      <c r="C6" s="51"/>
      <c r="D6" s="51"/>
      <c r="E6" s="51"/>
      <c r="F6" s="51"/>
    </row>
    <row r="7" spans="1:16" ht="18" customHeight="1">
      <c r="A7" s="3"/>
      <c r="B7" s="3"/>
      <c r="C7" s="3"/>
      <c r="D7" s="3"/>
      <c r="E7" s="3"/>
      <c r="F7" s="3"/>
      <c r="G7" t="s">
        <v>10</v>
      </c>
      <c r="I7" t="s">
        <v>36</v>
      </c>
      <c r="K7" t="s">
        <v>42</v>
      </c>
    </row>
    <row r="8" spans="1:16" ht="18" customHeight="1">
      <c r="A8" s="5" t="s">
        <v>0</v>
      </c>
      <c r="B8" s="7" t="s">
        <v>1</v>
      </c>
      <c r="C8" s="5" t="s">
        <v>4</v>
      </c>
      <c r="D8" s="5" t="s">
        <v>3</v>
      </c>
      <c r="E8" s="5" t="s">
        <v>5</v>
      </c>
      <c r="F8" s="5" t="s">
        <v>2</v>
      </c>
      <c r="G8" s="5" t="s">
        <v>38</v>
      </c>
      <c r="H8" s="5" t="s">
        <v>8</v>
      </c>
      <c r="I8" s="40" t="s">
        <v>39</v>
      </c>
      <c r="J8" s="40" t="s">
        <v>8</v>
      </c>
      <c r="K8" s="40" t="s">
        <v>43</v>
      </c>
      <c r="L8" s="40" t="s">
        <v>8</v>
      </c>
      <c r="M8" s="46" t="s">
        <v>48</v>
      </c>
      <c r="N8" s="27" t="s">
        <v>8</v>
      </c>
      <c r="O8" s="26"/>
      <c r="P8" s="26"/>
    </row>
    <row r="9" spans="1:16" s="4" customFormat="1" ht="17" customHeight="1">
      <c r="A9" s="6">
        <v>1</v>
      </c>
      <c r="B9" s="1" t="s">
        <v>19</v>
      </c>
      <c r="C9" s="6" t="s">
        <v>12</v>
      </c>
      <c r="D9" s="6">
        <v>1</v>
      </c>
      <c r="E9" s="8">
        <v>2000</v>
      </c>
      <c r="F9" s="9">
        <f>E9*D9</f>
        <v>2000</v>
      </c>
      <c r="G9" s="24">
        <v>1</v>
      </c>
      <c r="H9" s="25">
        <f>F9*G9</f>
        <v>2000</v>
      </c>
      <c r="I9" s="24">
        <v>0</v>
      </c>
      <c r="J9" s="41">
        <v>0</v>
      </c>
      <c r="K9" s="24">
        <v>0</v>
      </c>
      <c r="L9" s="41">
        <v>0</v>
      </c>
      <c r="M9" s="24">
        <v>0</v>
      </c>
      <c r="N9" s="41">
        <v>0</v>
      </c>
    </row>
    <row r="10" spans="1:16" s="4" customFormat="1" ht="15" customHeight="1">
      <c r="A10" s="6">
        <v>2</v>
      </c>
      <c r="B10" s="1" t="s">
        <v>20</v>
      </c>
      <c r="C10" s="6" t="s">
        <v>12</v>
      </c>
      <c r="D10" s="6">
        <v>1</v>
      </c>
      <c r="E10" s="8">
        <v>8300</v>
      </c>
      <c r="F10" s="9">
        <f>D10*E10</f>
        <v>8300</v>
      </c>
      <c r="G10" s="24">
        <v>1</v>
      </c>
      <c r="H10" s="25">
        <f t="shared" ref="H10:H17" si="0">F10*G10</f>
        <v>8300</v>
      </c>
      <c r="I10" s="24">
        <v>0</v>
      </c>
      <c r="J10" s="41">
        <v>0</v>
      </c>
      <c r="K10" s="24">
        <v>0</v>
      </c>
      <c r="L10" s="41">
        <v>0</v>
      </c>
      <c r="M10" s="24">
        <v>0</v>
      </c>
      <c r="N10" s="41">
        <v>0</v>
      </c>
    </row>
    <row r="11" spans="1:16">
      <c r="A11" s="6">
        <v>3</v>
      </c>
      <c r="B11" s="1" t="s">
        <v>21</v>
      </c>
      <c r="C11" s="6" t="s">
        <v>12</v>
      </c>
      <c r="D11" s="6">
        <v>1</v>
      </c>
      <c r="E11" s="8">
        <v>59400</v>
      </c>
      <c r="F11" s="9">
        <f t="shared" ref="F11:F17" si="1">D11*E11</f>
        <v>59400</v>
      </c>
      <c r="G11" s="24">
        <v>1</v>
      </c>
      <c r="H11" s="25">
        <f t="shared" si="0"/>
        <v>59400</v>
      </c>
      <c r="I11" s="24">
        <v>0</v>
      </c>
      <c r="J11" s="25">
        <v>0</v>
      </c>
      <c r="K11" s="24">
        <v>0</v>
      </c>
      <c r="L11" s="25">
        <v>0</v>
      </c>
      <c r="M11" s="24">
        <v>0</v>
      </c>
      <c r="N11" s="25">
        <v>0</v>
      </c>
      <c r="O11" s="14"/>
      <c r="P11" s="13"/>
    </row>
    <row r="12" spans="1:16">
      <c r="A12" s="6">
        <v>4</v>
      </c>
      <c r="B12" s="29" t="s">
        <v>22</v>
      </c>
      <c r="C12" s="6"/>
      <c r="D12" s="6"/>
      <c r="E12" s="8"/>
      <c r="F12" s="9"/>
      <c r="G12" s="24"/>
      <c r="H12" s="25"/>
      <c r="I12" s="25"/>
      <c r="J12" s="25"/>
      <c r="K12" s="24"/>
      <c r="L12" s="25"/>
      <c r="M12" s="25"/>
      <c r="N12" s="25"/>
      <c r="O12" s="14"/>
      <c r="P12" s="13"/>
    </row>
    <row r="13" spans="1:16">
      <c r="A13" s="6">
        <v>5</v>
      </c>
      <c r="B13" s="29" t="s">
        <v>23</v>
      </c>
      <c r="C13" s="6" t="s">
        <v>12</v>
      </c>
      <c r="D13" s="6">
        <v>1</v>
      </c>
      <c r="E13" s="8">
        <v>50600</v>
      </c>
      <c r="F13" s="9">
        <f t="shared" si="1"/>
        <v>50600</v>
      </c>
      <c r="G13" s="24">
        <v>0.15</v>
      </c>
      <c r="H13" s="25">
        <f t="shared" si="0"/>
        <v>7590</v>
      </c>
      <c r="I13" s="24">
        <v>0.75</v>
      </c>
      <c r="J13" s="25">
        <f>F13*I13</f>
        <v>37950</v>
      </c>
      <c r="K13" s="24">
        <v>0.1</v>
      </c>
      <c r="L13" s="25">
        <f>F13*K13</f>
        <v>5060</v>
      </c>
      <c r="M13" s="24">
        <v>0</v>
      </c>
      <c r="N13" s="25">
        <v>0</v>
      </c>
      <c r="O13" s="14"/>
      <c r="P13" s="13"/>
    </row>
    <row r="14" spans="1:16">
      <c r="A14" s="6">
        <v>6</v>
      </c>
      <c r="B14" s="29" t="s">
        <v>24</v>
      </c>
      <c r="C14" s="6" t="s">
        <v>12</v>
      </c>
      <c r="D14" s="6">
        <v>1</v>
      </c>
      <c r="E14" s="8">
        <v>6500</v>
      </c>
      <c r="F14" s="9">
        <f t="shared" si="1"/>
        <v>6500</v>
      </c>
      <c r="G14" s="24">
        <v>0</v>
      </c>
      <c r="H14" s="25">
        <f t="shared" si="0"/>
        <v>0</v>
      </c>
      <c r="I14" s="24">
        <v>0</v>
      </c>
      <c r="J14" s="25">
        <v>0</v>
      </c>
      <c r="K14" s="24">
        <v>1</v>
      </c>
      <c r="L14" s="25">
        <f>F14*K14</f>
        <v>6500</v>
      </c>
      <c r="M14" s="24">
        <v>0</v>
      </c>
      <c r="N14" s="25">
        <v>0</v>
      </c>
      <c r="O14" s="14"/>
      <c r="P14" s="13"/>
    </row>
    <row r="15" spans="1:16">
      <c r="A15" s="6">
        <v>7</v>
      </c>
      <c r="B15" s="29" t="s">
        <v>25</v>
      </c>
      <c r="C15" s="6" t="s">
        <v>12</v>
      </c>
      <c r="D15" s="6">
        <v>38</v>
      </c>
      <c r="E15" s="8">
        <v>100</v>
      </c>
      <c r="F15" s="9">
        <f t="shared" si="1"/>
        <v>3800</v>
      </c>
      <c r="G15" s="24">
        <v>0</v>
      </c>
      <c r="H15" s="25">
        <f t="shared" si="0"/>
        <v>0</v>
      </c>
      <c r="I15" s="24">
        <v>0</v>
      </c>
      <c r="J15" s="25">
        <v>0</v>
      </c>
      <c r="K15" s="24">
        <v>1</v>
      </c>
      <c r="L15" s="25">
        <f>F15*K15</f>
        <v>3800</v>
      </c>
      <c r="M15" s="24">
        <v>0</v>
      </c>
      <c r="N15" s="25">
        <v>0</v>
      </c>
      <c r="O15" s="14"/>
      <c r="P15" s="13"/>
    </row>
    <row r="16" spans="1:16">
      <c r="A16" s="6">
        <v>8</v>
      </c>
      <c r="B16" s="29" t="s">
        <v>26</v>
      </c>
      <c r="C16" s="6" t="s">
        <v>12</v>
      </c>
      <c r="D16" s="6">
        <v>2</v>
      </c>
      <c r="E16" s="8">
        <v>5875</v>
      </c>
      <c r="F16" s="9">
        <f t="shared" si="1"/>
        <v>11750</v>
      </c>
      <c r="G16" s="24">
        <v>0</v>
      </c>
      <c r="H16" s="25">
        <f t="shared" si="0"/>
        <v>0</v>
      </c>
      <c r="I16" s="24">
        <v>0</v>
      </c>
      <c r="J16" s="25">
        <v>0</v>
      </c>
      <c r="K16" s="24">
        <v>0</v>
      </c>
      <c r="L16" s="25">
        <f>F16*K16</f>
        <v>0</v>
      </c>
      <c r="M16" s="24">
        <v>1</v>
      </c>
      <c r="N16" s="25">
        <f>F16*M16</f>
        <v>11750</v>
      </c>
      <c r="O16" s="14"/>
      <c r="P16" s="13"/>
    </row>
    <row r="17" spans="1:16">
      <c r="A17" s="6">
        <v>9</v>
      </c>
      <c r="B17" s="29" t="s">
        <v>27</v>
      </c>
      <c r="C17" s="6" t="s">
        <v>12</v>
      </c>
      <c r="D17" s="6">
        <v>1</v>
      </c>
      <c r="E17" s="8">
        <v>6570</v>
      </c>
      <c r="F17" s="9">
        <f t="shared" si="1"/>
        <v>6570</v>
      </c>
      <c r="G17" s="24">
        <v>0</v>
      </c>
      <c r="H17" s="25">
        <f t="shared" si="0"/>
        <v>0</v>
      </c>
      <c r="I17" s="24">
        <v>0</v>
      </c>
      <c r="J17" s="25">
        <v>0</v>
      </c>
      <c r="K17" s="24">
        <v>0.52</v>
      </c>
      <c r="L17" s="25">
        <f>F17*K17</f>
        <v>3416.4</v>
      </c>
      <c r="M17" s="24">
        <v>0.48</v>
      </c>
      <c r="N17" s="25">
        <f>F17*M17</f>
        <v>3153.6</v>
      </c>
      <c r="O17" s="14"/>
      <c r="P17" s="13"/>
    </row>
    <row r="18" spans="1:16">
      <c r="A18" s="6"/>
      <c r="B18" s="1" t="s">
        <v>44</v>
      </c>
      <c r="C18" s="6"/>
      <c r="D18" s="6"/>
      <c r="E18" s="8"/>
      <c r="F18" s="9"/>
      <c r="G18" s="24"/>
      <c r="H18" s="25"/>
      <c r="I18" s="24"/>
      <c r="J18" s="25"/>
      <c r="K18" s="24"/>
      <c r="L18" s="25"/>
      <c r="M18" s="25"/>
      <c r="N18" s="25"/>
      <c r="O18" s="14"/>
      <c r="P18" s="13"/>
    </row>
    <row r="19" spans="1:16">
      <c r="A19" s="6">
        <v>1</v>
      </c>
      <c r="B19" s="1" t="s">
        <v>45</v>
      </c>
      <c r="C19" s="6" t="s">
        <v>12</v>
      </c>
      <c r="D19" s="6">
        <v>1</v>
      </c>
      <c r="E19" s="8">
        <v>9163</v>
      </c>
      <c r="F19" s="9">
        <v>9163</v>
      </c>
      <c r="G19" s="24">
        <v>0</v>
      </c>
      <c r="H19" s="25">
        <v>0</v>
      </c>
      <c r="I19" s="24">
        <v>0</v>
      </c>
      <c r="J19" s="25">
        <v>0</v>
      </c>
      <c r="K19" s="24">
        <v>1</v>
      </c>
      <c r="L19" s="25">
        <f>F19*K19</f>
        <v>9163</v>
      </c>
      <c r="M19" s="24">
        <v>0</v>
      </c>
      <c r="N19" s="25">
        <v>0</v>
      </c>
      <c r="O19" s="13"/>
      <c r="P19" s="13"/>
    </row>
    <row r="20" spans="1:16" ht="16" customHeight="1">
      <c r="A20" s="6">
        <v>2</v>
      </c>
      <c r="B20" s="1" t="s">
        <v>46</v>
      </c>
      <c r="C20" s="6" t="s">
        <v>12</v>
      </c>
      <c r="D20" s="6">
        <v>1</v>
      </c>
      <c r="E20" s="8">
        <v>5193</v>
      </c>
      <c r="F20" s="9">
        <v>5193</v>
      </c>
      <c r="G20" s="24">
        <v>0</v>
      </c>
      <c r="H20" s="25">
        <v>0</v>
      </c>
      <c r="I20" s="24">
        <v>0</v>
      </c>
      <c r="J20" s="42">
        <v>0</v>
      </c>
      <c r="K20" s="24">
        <v>1</v>
      </c>
      <c r="L20" s="25">
        <f>F20*K20</f>
        <v>5193</v>
      </c>
      <c r="M20" s="24">
        <v>0</v>
      </c>
      <c r="N20" s="25">
        <v>0</v>
      </c>
      <c r="O20" s="15"/>
      <c r="P20" s="13"/>
    </row>
    <row r="21" spans="1:16">
      <c r="A21" s="6"/>
      <c r="B21" s="1"/>
      <c r="C21" s="6"/>
      <c r="D21" s="6"/>
      <c r="E21" s="8"/>
      <c r="F21" s="9"/>
      <c r="G21" s="24"/>
      <c r="H21" s="25"/>
      <c r="I21" s="43"/>
      <c r="J21" s="43"/>
      <c r="K21" s="25"/>
      <c r="L21" s="25"/>
      <c r="M21" s="25"/>
      <c r="N21" s="25"/>
      <c r="O21" s="15"/>
      <c r="P21" s="13"/>
    </row>
    <row r="22" spans="1:16">
      <c r="A22" s="47" t="s">
        <v>6</v>
      </c>
      <c r="B22" s="48"/>
      <c r="C22" s="48"/>
      <c r="D22" s="48"/>
      <c r="E22" s="49"/>
      <c r="F22" s="10">
        <f>SUM(F9:F21)</f>
        <v>163276</v>
      </c>
      <c r="G22" s="25"/>
      <c r="H22" s="27">
        <f>SUM(H9:H21)</f>
        <v>77290</v>
      </c>
      <c r="I22" s="43"/>
      <c r="J22" s="45">
        <f>SUM(J9:J21)</f>
        <v>37950</v>
      </c>
      <c r="K22" s="25"/>
      <c r="L22" s="45">
        <f>SUM(L9:L21)</f>
        <v>33132.400000000001</v>
      </c>
      <c r="M22" s="25"/>
      <c r="N22" s="27">
        <f>SUM(N9:N21)</f>
        <v>14903.6</v>
      </c>
      <c r="O22" s="15"/>
      <c r="P22" s="13"/>
    </row>
    <row r="23" spans="1:16">
      <c r="A23" s="54" t="s">
        <v>37</v>
      </c>
      <c r="B23" s="55"/>
      <c r="C23" s="55"/>
      <c r="D23" s="55"/>
      <c r="E23" s="56"/>
      <c r="F23" s="9">
        <f>F24-F22</f>
        <v>35920.720000000001</v>
      </c>
      <c r="G23" s="24">
        <v>0.22</v>
      </c>
      <c r="H23" s="25">
        <f>H24-H22</f>
        <v>17003.800000000003</v>
      </c>
      <c r="I23" s="44">
        <v>0.24</v>
      </c>
      <c r="J23" s="25">
        <f>J24-J22</f>
        <v>9108</v>
      </c>
      <c r="K23" s="24">
        <v>0.24</v>
      </c>
      <c r="L23" s="25">
        <f>L24-L22</f>
        <v>7951.775999999998</v>
      </c>
      <c r="M23" s="24">
        <v>0.24</v>
      </c>
      <c r="N23" s="25">
        <f>N24-N22</f>
        <v>3576.8639999999996</v>
      </c>
      <c r="O23" s="15"/>
      <c r="P23" s="13"/>
    </row>
    <row r="24" spans="1:16">
      <c r="A24" s="47" t="s">
        <v>7</v>
      </c>
      <c r="B24" s="48"/>
      <c r="C24" s="48"/>
      <c r="D24" s="48"/>
      <c r="E24" s="49"/>
      <c r="F24" s="10">
        <f>F22*1.22</f>
        <v>199196.72</v>
      </c>
      <c r="G24" s="25"/>
      <c r="H24" s="27">
        <f>H22*1.22</f>
        <v>94293.8</v>
      </c>
      <c r="I24" s="43"/>
      <c r="J24" s="43">
        <f>J22*1.24</f>
        <v>47058</v>
      </c>
      <c r="K24" s="25"/>
      <c r="L24" s="43">
        <f>L22*1.24</f>
        <v>41084.175999999999</v>
      </c>
      <c r="M24" s="25"/>
      <c r="N24" s="25">
        <f>N22*1.24</f>
        <v>18480.464</v>
      </c>
      <c r="O24" s="15"/>
      <c r="P24" s="13"/>
    </row>
    <row r="25" spans="1:16" ht="18" customHeight="1">
      <c r="F25" s="37"/>
      <c r="G25" s="25" t="s">
        <v>28</v>
      </c>
      <c r="H25" s="25">
        <f>H22</f>
        <v>77290</v>
      </c>
      <c r="I25" s="43"/>
      <c r="J25" s="43">
        <v>115240</v>
      </c>
      <c r="K25" s="25"/>
      <c r="L25" s="43">
        <f>J25+L22</f>
        <v>148372.4</v>
      </c>
      <c r="M25" s="25"/>
      <c r="N25" s="25">
        <f>L25+N22</f>
        <v>163276</v>
      </c>
      <c r="O25" s="15"/>
      <c r="P25" s="13"/>
    </row>
    <row r="26" spans="1:16" ht="18" customHeight="1">
      <c r="F26" s="37"/>
      <c r="G26" s="25" t="s">
        <v>29</v>
      </c>
      <c r="H26" s="35">
        <f>H25/(F22/100)</f>
        <v>47.337024424900171</v>
      </c>
      <c r="I26" s="43"/>
      <c r="J26" s="35">
        <f>J25/(F22/100)</f>
        <v>70.579877018055313</v>
      </c>
      <c r="K26" s="25"/>
      <c r="L26" s="35">
        <f>L25/(F22/100)</f>
        <v>90.87214287464171</v>
      </c>
      <c r="M26" s="25"/>
      <c r="N26" s="35">
        <f>N25/(F22/100)</f>
        <v>100</v>
      </c>
    </row>
    <row r="27" spans="1:16" ht="18" customHeight="1">
      <c r="F27" s="37"/>
      <c r="G27" s="38"/>
      <c r="H27" s="39"/>
      <c r="I27" s="19"/>
      <c r="J27" s="19"/>
      <c r="O27" s="15"/>
      <c r="P27" s="23"/>
    </row>
    <row r="28" spans="1:16" ht="18" customHeight="1">
      <c r="F28" t="s">
        <v>13</v>
      </c>
      <c r="G28" t="s">
        <v>14</v>
      </c>
      <c r="I28" s="19"/>
      <c r="J28" s="19"/>
      <c r="O28" s="15"/>
      <c r="P28" s="23"/>
    </row>
    <row r="29" spans="1:16" s="18" customFormat="1" ht="18" customHeight="1">
      <c r="A29"/>
      <c r="B29"/>
      <c r="C29"/>
      <c r="D29"/>
      <c r="E29"/>
      <c r="F29"/>
      <c r="G29" t="s">
        <v>34</v>
      </c>
      <c r="H29"/>
      <c r="I29" s="19"/>
      <c r="J29" s="19"/>
      <c r="K29"/>
      <c r="L29"/>
    </row>
    <row r="30" spans="1:16" s="19" customFormat="1">
      <c r="A30"/>
      <c r="B30"/>
      <c r="C30"/>
      <c r="D30"/>
      <c r="E30"/>
      <c r="F30"/>
      <c r="G30" t="s">
        <v>15</v>
      </c>
      <c r="H30"/>
      <c r="K30"/>
      <c r="L30"/>
    </row>
    <row r="31" spans="1:16" s="19" customFormat="1">
      <c r="A31"/>
      <c r="B31"/>
      <c r="C31"/>
      <c r="D31"/>
      <c r="E31"/>
      <c r="F31"/>
      <c r="G31"/>
      <c r="H31"/>
      <c r="K31" s="18"/>
      <c r="L31" s="18"/>
    </row>
    <row r="32" spans="1:16" s="19" customFormat="1" ht="14" customHeight="1">
      <c r="A32"/>
      <c r="B32"/>
      <c r="C32"/>
      <c r="D32"/>
      <c r="E32"/>
      <c r="F32" t="s">
        <v>17</v>
      </c>
      <c r="G32" t="s">
        <v>32</v>
      </c>
      <c r="H32"/>
    </row>
    <row r="33" spans="1:10" s="19" customFormat="1">
      <c r="A33"/>
      <c r="B33"/>
      <c r="C33"/>
      <c r="D33"/>
      <c r="E33"/>
      <c r="F33"/>
      <c r="G33" t="s">
        <v>35</v>
      </c>
      <c r="H33"/>
    </row>
    <row r="34" spans="1:10" s="19" customFormat="1">
      <c r="A34"/>
      <c r="B34"/>
      <c r="C34"/>
      <c r="D34"/>
      <c r="E34"/>
      <c r="F34"/>
      <c r="G34" t="s">
        <v>15</v>
      </c>
      <c r="H34"/>
    </row>
    <row r="35" spans="1:10" s="19" customFormat="1">
      <c r="A35" s="18"/>
      <c r="C35" s="18"/>
      <c r="D35" s="18"/>
      <c r="E35" s="18"/>
      <c r="F35"/>
      <c r="G35"/>
      <c r="H35"/>
    </row>
    <row r="36" spans="1:10" s="19" customFormat="1">
      <c r="B36" s="36"/>
      <c r="C36" s="36"/>
      <c r="D36" s="36"/>
      <c r="E36" s="36"/>
      <c r="F36" t="s">
        <v>18</v>
      </c>
      <c r="G36" t="s">
        <v>16</v>
      </c>
      <c r="H36"/>
    </row>
    <row r="37" spans="1:10" s="19" customFormat="1" ht="13">
      <c r="B37" s="36"/>
      <c r="C37" s="36"/>
      <c r="D37" s="36"/>
      <c r="E37" s="36"/>
      <c r="F37" s="18"/>
      <c r="G37" s="18" t="s">
        <v>33</v>
      </c>
      <c r="H37" s="18"/>
    </row>
    <row r="38" spans="1:10" s="19" customFormat="1" ht="12">
      <c r="B38" s="36"/>
      <c r="C38" s="36"/>
      <c r="D38" s="36"/>
      <c r="E38" s="36"/>
      <c r="F38" s="36"/>
      <c r="G38" s="19" t="s">
        <v>15</v>
      </c>
    </row>
    <row r="39" spans="1:10" s="19" customFormat="1" ht="12">
      <c r="B39" s="20"/>
      <c r="C39" s="20"/>
      <c r="D39" s="20"/>
      <c r="E39" s="20"/>
      <c r="F39" s="36"/>
    </row>
    <row r="40" spans="1:10" s="19" customFormat="1" ht="12">
      <c r="B40" s="20"/>
      <c r="C40" s="21"/>
      <c r="F40" s="36"/>
    </row>
    <row r="41" spans="1:10" s="19" customFormat="1" ht="15">
      <c r="B41" s="30"/>
      <c r="C41" s="30"/>
      <c r="D41" s="30"/>
      <c r="F41" s="20"/>
    </row>
    <row r="42" spans="1:10" s="19" customFormat="1" ht="15">
      <c r="B42" s="30"/>
      <c r="C42" s="30"/>
      <c r="D42" s="30"/>
    </row>
    <row r="43" spans="1:10" s="19" customFormat="1" ht="15">
      <c r="B43" s="30"/>
      <c r="C43" s="30"/>
      <c r="D43" s="30"/>
    </row>
    <row r="44" spans="1:10" s="19" customFormat="1" ht="15">
      <c r="B44" s="31"/>
      <c r="C44" s="30"/>
      <c r="D44" s="32"/>
    </row>
    <row r="45" spans="1:10" s="19" customFormat="1" ht="15">
      <c r="B45" s="30"/>
      <c r="C45" s="30"/>
      <c r="D45" s="33"/>
    </row>
    <row r="46" spans="1:10" s="19" customFormat="1" ht="15">
      <c r="B46" s="30"/>
      <c r="C46" s="30"/>
      <c r="D46" s="33"/>
    </row>
    <row r="47" spans="1:10" s="19" customFormat="1" ht="15">
      <c r="B47" s="30"/>
      <c r="C47" s="30"/>
      <c r="D47" s="33"/>
      <c r="I47"/>
      <c r="J47"/>
    </row>
    <row r="48" spans="1:10" s="19" customFormat="1" ht="15">
      <c r="B48" s="30"/>
      <c r="C48" s="30"/>
      <c r="D48" s="33"/>
      <c r="I48"/>
      <c r="J48"/>
    </row>
    <row r="49" spans="1:12" s="19" customFormat="1" ht="15">
      <c r="A49" s="22"/>
      <c r="B49" s="30"/>
      <c r="C49" s="30"/>
      <c r="D49" s="33"/>
      <c r="I49"/>
      <c r="J49"/>
    </row>
    <row r="50" spans="1:12" s="19" customFormat="1" ht="15">
      <c r="A50" s="22"/>
      <c r="B50" s="34"/>
      <c r="C50" s="30"/>
      <c r="D50" s="33"/>
      <c r="I50"/>
      <c r="J50"/>
    </row>
    <row r="51" spans="1:12" s="19" customFormat="1" ht="15">
      <c r="A51" s="22"/>
      <c r="B51" s="34"/>
      <c r="C51" s="30"/>
      <c r="D51" s="30"/>
      <c r="I51"/>
      <c r="J51"/>
    </row>
    <row r="52" spans="1:12" s="19" customFormat="1" ht="15">
      <c r="A52" s="22"/>
      <c r="B52" s="34"/>
      <c r="C52" s="30"/>
      <c r="D52" s="30"/>
      <c r="I52"/>
      <c r="J52"/>
    </row>
    <row r="53" spans="1:12" s="19" customFormat="1">
      <c r="A53" s="22"/>
      <c r="B53" s="20"/>
      <c r="C53" s="21"/>
      <c r="I53"/>
      <c r="J53"/>
    </row>
    <row r="54" spans="1:12" s="19" customFormat="1">
      <c r="A54" s="22"/>
      <c r="B54" s="20"/>
      <c r="C54" s="21"/>
      <c r="I54"/>
      <c r="J54"/>
    </row>
    <row r="55" spans="1:12" s="19" customFormat="1">
      <c r="A55" s="22"/>
      <c r="B55" s="20"/>
      <c r="C55" s="21"/>
      <c r="I55"/>
      <c r="J55"/>
    </row>
    <row r="56" spans="1:12">
      <c r="A56" s="22"/>
      <c r="B56" s="20"/>
      <c r="C56" s="21"/>
      <c r="D56" s="19"/>
      <c r="E56" s="19"/>
      <c r="F56" s="19"/>
      <c r="G56" s="19"/>
      <c r="H56" s="19"/>
      <c r="K56" s="19"/>
      <c r="L56" s="19"/>
    </row>
    <row r="57" spans="1:12">
      <c r="A57" s="22"/>
      <c r="B57" s="20"/>
      <c r="C57" s="21"/>
      <c r="D57" s="19"/>
      <c r="E57" s="19"/>
      <c r="F57" s="19"/>
      <c r="G57" s="19"/>
      <c r="H57" s="19"/>
      <c r="K57" s="19"/>
      <c r="L57" s="19"/>
    </row>
    <row r="58" spans="1:12">
      <c r="A58" s="22"/>
      <c r="B58" s="20"/>
      <c r="C58" s="21"/>
      <c r="D58" s="19"/>
      <c r="E58" s="19"/>
      <c r="F58" s="19"/>
      <c r="G58" s="19"/>
      <c r="H58" s="19"/>
    </row>
    <row r="59" spans="1:12">
      <c r="A59" s="22"/>
      <c r="B59" s="20"/>
      <c r="C59" s="21"/>
      <c r="D59" s="19"/>
      <c r="E59" s="19"/>
      <c r="F59" s="19"/>
      <c r="G59" s="19"/>
      <c r="H59" s="19"/>
    </row>
    <row r="60" spans="1:12">
      <c r="A60" s="22"/>
      <c r="B60" s="20"/>
      <c r="C60" s="21"/>
      <c r="D60" s="19"/>
      <c r="E60" s="19"/>
      <c r="F60" s="19"/>
      <c r="G60" s="19"/>
      <c r="H60" s="19"/>
    </row>
    <row r="61" spans="1:12">
      <c r="A61" s="22"/>
      <c r="B61" s="20"/>
      <c r="C61" s="21"/>
      <c r="D61" s="19"/>
      <c r="E61" s="19"/>
      <c r="F61" s="19"/>
      <c r="G61" s="19"/>
      <c r="H61" s="19"/>
    </row>
    <row r="62" spans="1:12">
      <c r="F62" s="19"/>
      <c r="G62" s="19"/>
      <c r="H62" s="19"/>
    </row>
    <row r="63" spans="1:12">
      <c r="F63" s="19"/>
      <c r="G63" s="19"/>
      <c r="H63" s="19"/>
    </row>
    <row r="66" spans="1:12">
      <c r="I66" s="11"/>
      <c r="J66" s="11"/>
    </row>
    <row r="74" spans="1:12" ht="18" customHeight="1"/>
    <row r="75" spans="1:12" s="11" customFormat="1" ht="18" customHeight="1">
      <c r="A75"/>
      <c r="B75"/>
      <c r="C75"/>
      <c r="D75"/>
      <c r="E75"/>
      <c r="F75"/>
      <c r="G75"/>
      <c r="H75"/>
      <c r="I75"/>
      <c r="J75"/>
      <c r="K75"/>
      <c r="L75"/>
    </row>
    <row r="77" spans="1:12" ht="18" customHeight="1">
      <c r="K77" s="11"/>
      <c r="L77" s="11"/>
    </row>
    <row r="79" spans="1:12" ht="18" customHeight="1">
      <c r="I79" s="12"/>
      <c r="J79" s="12"/>
    </row>
    <row r="81" spans="1:12" ht="18" customHeight="1">
      <c r="I81" s="2"/>
      <c r="J81" s="2"/>
    </row>
    <row r="82" spans="1:12">
      <c r="I82" s="2"/>
      <c r="J82" s="2"/>
    </row>
    <row r="83" spans="1:12">
      <c r="G83" s="11"/>
      <c r="H83" s="11"/>
      <c r="I83" s="2"/>
      <c r="J83" s="2"/>
    </row>
    <row r="84" spans="1:12">
      <c r="I84" s="2"/>
      <c r="J84" s="2"/>
    </row>
    <row r="87" spans="1:12" ht="18" customHeight="1"/>
    <row r="88" spans="1:12" s="11" customFormat="1">
      <c r="A88"/>
      <c r="B88"/>
      <c r="C88"/>
      <c r="D88"/>
      <c r="E88"/>
      <c r="F88"/>
      <c r="G88"/>
      <c r="H88"/>
      <c r="I88"/>
      <c r="J88"/>
      <c r="K88"/>
      <c r="L88"/>
    </row>
    <row r="90" spans="1:12">
      <c r="K90" s="12"/>
      <c r="L90" s="12"/>
    </row>
    <row r="92" spans="1:12">
      <c r="K92" s="2"/>
      <c r="L92" s="2"/>
    </row>
    <row r="93" spans="1:12">
      <c r="K93" s="2"/>
      <c r="L93" s="2"/>
    </row>
    <row r="94" spans="1:12">
      <c r="K94" s="2"/>
      <c r="L94" s="2"/>
    </row>
    <row r="95" spans="1:12" ht="18" customHeight="1">
      <c r="I95" s="11"/>
      <c r="J95" s="11"/>
      <c r="K95" s="2"/>
      <c r="L95" s="2"/>
    </row>
    <row r="96" spans="1:12" ht="18" customHeight="1">
      <c r="G96" s="12"/>
      <c r="H96" s="12"/>
    </row>
    <row r="97" spans="1:12" ht="18" customHeight="1"/>
    <row r="98" spans="1:12" ht="18" customHeight="1">
      <c r="G98" s="2"/>
      <c r="H98" s="2"/>
    </row>
    <row r="99" spans="1:12" ht="18" customHeight="1">
      <c r="G99" s="2"/>
      <c r="H99" s="2"/>
    </row>
    <row r="100" spans="1:12" ht="18" customHeight="1">
      <c r="G100" s="2"/>
      <c r="H100" s="2"/>
    </row>
    <row r="101" spans="1:12">
      <c r="G101" s="2"/>
      <c r="H101" s="2"/>
      <c r="I101" s="11"/>
      <c r="J101" s="11"/>
    </row>
    <row r="104" spans="1:12" s="11" customFormat="1">
      <c r="A104"/>
      <c r="B104"/>
      <c r="C104"/>
      <c r="D104"/>
      <c r="E104"/>
      <c r="F104"/>
      <c r="G104"/>
      <c r="H104"/>
      <c r="I104"/>
      <c r="J104"/>
      <c r="K104"/>
      <c r="L104"/>
    </row>
    <row r="106" spans="1:12">
      <c r="K106" s="11"/>
      <c r="L106" s="11"/>
    </row>
    <row r="110" spans="1:12" s="11" customFormat="1">
      <c r="A110"/>
      <c r="B110"/>
      <c r="C110"/>
      <c r="D110"/>
      <c r="E110"/>
      <c r="F110"/>
      <c r="G110"/>
      <c r="H110"/>
      <c r="I110"/>
      <c r="J110"/>
      <c r="K110"/>
      <c r="L110"/>
    </row>
    <row r="112" spans="1:12">
      <c r="G112" s="11"/>
      <c r="H112" s="11"/>
      <c r="K112" s="11"/>
      <c r="L112" s="11"/>
    </row>
    <row r="118" spans="7:8">
      <c r="G118" s="11"/>
      <c r="H118" s="11"/>
    </row>
  </sheetData>
  <mergeCells count="6">
    <mergeCell ref="A24:E24"/>
    <mergeCell ref="A1:F1"/>
    <mergeCell ref="A6:F6"/>
    <mergeCell ref="A5:F5"/>
    <mergeCell ref="A23:E23"/>
    <mergeCell ref="A22:E2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2025-11-11T12:31:32Z</dcterms:modified>
</cp:coreProperties>
</file>